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1da142c547917f2/Anlagen/1_lernkult/8_Module Plus/10_Tools/"/>
    </mc:Choice>
  </mc:AlternateContent>
  <xr:revisionPtr revIDLastSave="7" documentId="13_ncr:1_{2C746CB7-F0E0-154A-A2F8-F30C7DDD7E75}" xr6:coauthVersionLast="47" xr6:coauthVersionMax="47" xr10:uidLastSave="{574FA06A-C05C-B14D-B52A-CA589A4B9AED}"/>
  <bookViews>
    <workbookView xWindow="30480" yWindow="500" windowWidth="34080" windowHeight="22200" xr2:uid="{BF2C51A4-2C4F-8442-B1B9-DF4C7A9636ED}"/>
  </bookViews>
  <sheets>
    <sheet name="Tragbarkeit" sheetId="1" r:id="rId1"/>
    <sheet name="Aufstockung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9" i="1" l="1"/>
  <c r="D30" i="1"/>
  <c r="D32" i="2"/>
  <c r="D31" i="2"/>
  <c r="D27" i="2"/>
  <c r="D13" i="2"/>
  <c r="D33" i="2"/>
  <c r="D15" i="2"/>
  <c r="D17" i="2"/>
  <c r="D20" i="2"/>
  <c r="D23" i="2"/>
  <c r="D22" i="2"/>
  <c r="D24" i="2"/>
  <c r="E24" i="2"/>
  <c r="D28" i="2"/>
  <c r="D40" i="2"/>
  <c r="D34" i="2"/>
  <c r="D42" i="2"/>
  <c r="D34" i="1"/>
  <c r="E32" i="2"/>
  <c r="E28" i="2"/>
  <c r="E27" i="2"/>
  <c r="D7" i="2"/>
  <c r="D8" i="2"/>
  <c r="D7" i="1"/>
  <c r="D8" i="1"/>
  <c r="E34" i="1"/>
  <c r="D13" i="1"/>
  <c r="D19" i="1"/>
  <c r="D26" i="1"/>
  <c r="E26" i="1"/>
  <c r="D33" i="1"/>
  <c r="D23" i="1"/>
  <c r="D24" i="1"/>
  <c r="D27" i="1"/>
  <c r="D42" i="1"/>
  <c r="D35" i="1"/>
  <c r="D36" i="1"/>
  <c r="D44" i="1"/>
  <c r="E19" i="1"/>
  <c r="E30" i="1"/>
  <c r="E29" i="1"/>
  <c r="E27" i="1"/>
</calcChain>
</file>

<file path=xl/sharedStrings.xml><?xml version="1.0" encoding="utf-8"?>
<sst xmlns="http://schemas.openxmlformats.org/spreadsheetml/2006/main" count="63" uniqueCount="44">
  <si>
    <t>Tragbarkeitsrechner</t>
  </si>
  <si>
    <t>Finanzierungsplan</t>
  </si>
  <si>
    <t>Belehnungsbasis</t>
  </si>
  <si>
    <t>Eigenmittel Vorbezug 3a</t>
  </si>
  <si>
    <t>Eigenmittel Sparguthaben</t>
  </si>
  <si>
    <t>Eigenmittel Vorbezug PK</t>
  </si>
  <si>
    <t>Eigenmittel divers</t>
  </si>
  <si>
    <t>Total Eigenmittel cash</t>
  </si>
  <si>
    <t>1. Hypothek (bis 66.67%)</t>
  </si>
  <si>
    <t>2. Hypothek (Rest)</t>
  </si>
  <si>
    <t>Tragbarkeitsberechnung</t>
  </si>
  <si>
    <t>Hypothekarzinsen</t>
  </si>
  <si>
    <t>Amortisation</t>
  </si>
  <si>
    <t>Angaben zur Person</t>
  </si>
  <si>
    <t>Jahre bis Pension</t>
  </si>
  <si>
    <t>Amortisationsdauer</t>
  </si>
  <si>
    <t>Verpfändung PK</t>
  </si>
  <si>
    <t>Verpfändung 3a</t>
  </si>
  <si>
    <t>Total anrechenbar zu 90%</t>
  </si>
  <si>
    <t>Total Zusatzdeckung</t>
  </si>
  <si>
    <t>Total Finanzierung</t>
  </si>
  <si>
    <t>./. Zusatzdeckung</t>
  </si>
  <si>
    <t xml:space="preserve">Nebenkosten </t>
  </si>
  <si>
    <t>Total Einkommen</t>
  </si>
  <si>
    <t>Total kalkulatorische Kosten</t>
  </si>
  <si>
    <t>Bruttolohn Frau</t>
  </si>
  <si>
    <t>Bruttolohn Mann</t>
  </si>
  <si>
    <t>Tragbarkeit in %</t>
  </si>
  <si>
    <t>Zusatzeinkommen</t>
  </si>
  <si>
    <t>./. Verpflichtungen</t>
  </si>
  <si>
    <t>Kaufpreis</t>
  </si>
  <si>
    <t>Alter</t>
  </si>
  <si>
    <r>
      <t xml:space="preserve">Renovationen </t>
    </r>
    <r>
      <rPr>
        <sz val="8"/>
        <color theme="1"/>
        <rFont val="Calibri (Textkörper)"/>
      </rPr>
      <t>(wertvermehrend)</t>
    </r>
  </si>
  <si>
    <t xml:space="preserve">Gesamfinanzierung </t>
  </si>
  <si>
    <t>Eigenmittel</t>
  </si>
  <si>
    <t>Tragbarkeitsrechner (Aufstockung)</t>
  </si>
  <si>
    <t>Aktueller Belehnungswert</t>
  </si>
  <si>
    <t>Neuer Verkehrswert</t>
  </si>
  <si>
    <r>
      <t xml:space="preserve">Maximale Hypothek neu </t>
    </r>
    <r>
      <rPr>
        <sz val="8"/>
        <color theme="1"/>
        <rFont val="Calibri (Textkörper)"/>
      </rPr>
      <t>(80%)</t>
    </r>
  </si>
  <si>
    <t>Aktuelle Hypothek</t>
  </si>
  <si>
    <t>Mögliche Aufstockung</t>
  </si>
  <si>
    <r>
      <t xml:space="preserve">Kosten Renovation </t>
    </r>
    <r>
      <rPr>
        <sz val="8"/>
        <color theme="1"/>
        <rFont val="Calibri (Textkörper)"/>
      </rPr>
      <t>(100%)</t>
    </r>
  </si>
  <si>
    <t xml:space="preserve">Aktuelle Hypothek </t>
  </si>
  <si>
    <t>Erhöhung Hypothek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</si>
</sst>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8"/>
      <color theme="1"/>
      <name val="Calibri (Textkörper)"/>
    </font>
  </fonts>
  <fills count="6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00FFAE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" fontId="0" fillId="0" borderId="0" xfId="0" applyNumberFormat="1" applyAlignment="1">
      <alignment horizontal="right"/>
    </xf>
    <xf numFmtId="0" fontId="0" fillId="0" borderId="1" xfId="0" applyBorder="1"/>
    <xf numFmtId="3" fontId="0" fillId="0" borderId="1" xfId="0" applyNumberFormat="1" applyBorder="1" applyAlignment="1">
      <alignment horizontal="right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2" xfId="0" applyBorder="1"/>
    <xf numFmtId="4" fontId="0" fillId="0" borderId="3" xfId="0" applyNumberFormat="1" applyBorder="1" applyAlignment="1">
      <alignment horizontal="right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0" xfId="0" applyFont="1"/>
    <xf numFmtId="0" fontId="0" fillId="0" borderId="6" xfId="0" applyBorder="1"/>
    <xf numFmtId="0" fontId="0" fillId="0" borderId="5" xfId="0" applyBorder="1" applyAlignment="1">
      <alignment vertical="top"/>
    </xf>
    <xf numFmtId="4" fontId="0" fillId="0" borderId="0" xfId="0" applyNumberFormat="1" applyAlignment="1">
      <alignment horizontal="right" vertical="top"/>
    </xf>
    <xf numFmtId="0" fontId="0" fillId="0" borderId="6" xfId="0" applyBorder="1" applyAlignment="1">
      <alignment vertical="top"/>
    </xf>
    <xf numFmtId="3" fontId="0" fillId="0" borderId="0" xfId="0" applyNumberFormat="1" applyAlignment="1">
      <alignment horizontal="right"/>
    </xf>
    <xf numFmtId="10" fontId="0" fillId="0" borderId="0" xfId="0" applyNumberFormat="1"/>
    <xf numFmtId="9" fontId="0" fillId="0" borderId="0" xfId="0" applyNumberFormat="1"/>
    <xf numFmtId="3" fontId="0" fillId="0" borderId="0" xfId="0" applyNumberFormat="1" applyAlignment="1">
      <alignment horizontal="right" vertical="top"/>
    </xf>
    <xf numFmtId="3" fontId="0" fillId="0" borderId="0" xfId="0" applyNumberFormat="1"/>
    <xf numFmtId="10" fontId="0" fillId="0" borderId="0" xfId="0" applyNumberFormat="1" applyAlignment="1">
      <alignment horizontal="right"/>
    </xf>
    <xf numFmtId="0" fontId="0" fillId="0" borderId="7" xfId="0" applyBorder="1"/>
    <xf numFmtId="0" fontId="0" fillId="0" borderId="8" xfId="0" applyBorder="1"/>
    <xf numFmtId="4" fontId="0" fillId="0" borderId="8" xfId="0" applyNumberFormat="1" applyBorder="1" applyAlignment="1">
      <alignment horizontal="right"/>
    </xf>
    <xf numFmtId="0" fontId="0" fillId="0" borderId="9" xfId="0" applyBorder="1"/>
    <xf numFmtId="0" fontId="0" fillId="2" borderId="0" xfId="0" applyFill="1"/>
    <xf numFmtId="4" fontId="0" fillId="2" borderId="0" xfId="0" applyNumberFormat="1" applyFill="1" applyAlignment="1">
      <alignment horizontal="right"/>
    </xf>
    <xf numFmtId="0" fontId="0" fillId="2" borderId="0" xfId="0" applyFill="1" applyAlignment="1">
      <alignment vertical="top"/>
    </xf>
    <xf numFmtId="9" fontId="0" fillId="2" borderId="0" xfId="0" applyNumberFormat="1" applyFill="1"/>
    <xf numFmtId="0" fontId="0" fillId="3" borderId="1" xfId="0" applyFill="1" applyBorder="1"/>
    <xf numFmtId="3" fontId="0" fillId="3" borderId="1" xfId="0" applyNumberFormat="1" applyFill="1" applyBorder="1" applyAlignment="1">
      <alignment horizontal="right"/>
    </xf>
    <xf numFmtId="0" fontId="0" fillId="4" borderId="1" xfId="0" applyFill="1" applyBorder="1"/>
    <xf numFmtId="3" fontId="0" fillId="4" borderId="1" xfId="0" applyNumberFormat="1" applyFill="1" applyBorder="1" applyAlignment="1">
      <alignment horizontal="right"/>
    </xf>
    <xf numFmtId="0" fontId="3" fillId="5" borderId="1" xfId="0" applyFont="1" applyFill="1" applyBorder="1"/>
    <xf numFmtId="3" fontId="3" fillId="5" borderId="1" xfId="0" applyNumberFormat="1" applyFont="1" applyFill="1" applyBorder="1" applyAlignment="1">
      <alignment horizontal="right"/>
    </xf>
  </cellXfs>
  <cellStyles count="1">
    <cellStyle name="Standard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F10FC-E1A8-BF47-B8F2-700512FC3C06}">
  <dimension ref="A1:Z149"/>
  <sheetViews>
    <sheetView showGridLines="0" tabSelected="1" topLeftCell="A7" zoomScale="170" zoomScaleNormal="170" workbookViewId="0">
      <selection activeCell="D30" sqref="D30"/>
    </sheetView>
  </sheetViews>
  <sheetFormatPr baseColWidth="10" defaultRowHeight="16" x14ac:dyDescent="0.2"/>
  <cols>
    <col min="1" max="1" width="1.33203125" customWidth="1"/>
    <col min="2" max="2" width="1.1640625" customWidth="1"/>
    <col min="3" max="3" width="34.6640625" customWidth="1"/>
    <col min="4" max="4" width="17.5" style="1" customWidth="1"/>
    <col min="5" max="5" width="14.5" customWidth="1"/>
    <col min="6" max="6" width="1.6640625" customWidth="1"/>
    <col min="7" max="7" width="1.5" customWidth="1"/>
  </cols>
  <sheetData>
    <row r="1" spans="1:26" ht="9" customHeight="1" thickBot="1" x14ac:dyDescent="0.25">
      <c r="A1" s="26"/>
      <c r="B1" s="26"/>
      <c r="C1" s="26"/>
      <c r="D1" s="27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</row>
    <row r="2" spans="1:26" ht="7" customHeight="1" x14ac:dyDescent="0.2">
      <c r="A2" s="26"/>
      <c r="B2" s="6"/>
      <c r="C2" s="8"/>
      <c r="D2" s="7"/>
      <c r="E2" s="8"/>
      <c r="F2" s="9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</row>
    <row r="3" spans="1:26" ht="26" x14ac:dyDescent="0.3">
      <c r="A3" s="26"/>
      <c r="B3" s="10"/>
      <c r="C3" s="11" t="s">
        <v>0</v>
      </c>
      <c r="F3" s="12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pans="1:26" ht="16" customHeight="1" x14ac:dyDescent="0.3">
      <c r="A4" s="26"/>
      <c r="B4" s="10"/>
      <c r="C4" s="11"/>
      <c r="F4" s="12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</row>
    <row r="5" spans="1:26" ht="25" customHeight="1" x14ac:dyDescent="0.2">
      <c r="A5" s="26"/>
      <c r="B5" s="10"/>
      <c r="C5" s="4" t="s">
        <v>13</v>
      </c>
      <c r="F5" s="12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</row>
    <row r="6" spans="1:26" ht="16" customHeight="1" x14ac:dyDescent="0.2">
      <c r="A6" s="26"/>
      <c r="B6" s="10"/>
      <c r="C6" s="30" t="s">
        <v>31</v>
      </c>
      <c r="D6" s="31">
        <v>55</v>
      </c>
      <c r="F6" s="12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6" ht="16" customHeight="1" x14ac:dyDescent="0.2">
      <c r="A7" s="26"/>
      <c r="B7" s="10"/>
      <c r="C7" s="2" t="s">
        <v>14</v>
      </c>
      <c r="D7" s="3">
        <f>65-D6</f>
        <v>10</v>
      </c>
      <c r="F7" s="12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6" ht="16" customHeight="1" x14ac:dyDescent="0.2">
      <c r="A8" s="26"/>
      <c r="B8" s="10"/>
      <c r="C8" s="2" t="s">
        <v>15</v>
      </c>
      <c r="D8" s="3">
        <f>IF(D7&lt;15,D7,15)</f>
        <v>10</v>
      </c>
      <c r="F8" s="12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1:26" x14ac:dyDescent="0.2">
      <c r="A9" s="26"/>
      <c r="B9" s="10"/>
      <c r="F9" s="12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</row>
    <row r="10" spans="1:26" s="5" customFormat="1" ht="25" customHeight="1" x14ac:dyDescent="0.2">
      <c r="A10" s="28"/>
      <c r="B10" s="13"/>
      <c r="C10" s="4" t="s">
        <v>1</v>
      </c>
      <c r="D10" s="14"/>
      <c r="F10" s="15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spans="1:26" x14ac:dyDescent="0.2">
      <c r="A11" s="26"/>
      <c r="B11" s="10"/>
      <c r="C11" s="30" t="s">
        <v>30</v>
      </c>
      <c r="D11" s="31">
        <v>895000</v>
      </c>
      <c r="F11" s="12"/>
      <c r="G11" s="26"/>
      <c r="H11" s="26"/>
      <c r="I11" s="29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6" x14ac:dyDescent="0.2">
      <c r="A12" s="26"/>
      <c r="B12" s="10"/>
      <c r="C12" s="30" t="s">
        <v>32</v>
      </c>
      <c r="D12" s="31">
        <v>5000</v>
      </c>
      <c r="F12" s="12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6" x14ac:dyDescent="0.2">
      <c r="A13" s="26"/>
      <c r="B13" s="10"/>
      <c r="C13" s="32" t="s">
        <v>2</v>
      </c>
      <c r="D13" s="33">
        <f>SUM(D11:D12)</f>
        <v>900000</v>
      </c>
      <c r="F13" s="12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6" x14ac:dyDescent="0.2">
      <c r="A14" s="26"/>
      <c r="B14" s="10"/>
      <c r="D14" s="16"/>
      <c r="F14" s="12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6" x14ac:dyDescent="0.2">
      <c r="A15" s="26"/>
      <c r="B15" s="10"/>
      <c r="C15" s="30" t="s">
        <v>4</v>
      </c>
      <c r="D15" s="31">
        <v>70000</v>
      </c>
      <c r="E15" s="17"/>
      <c r="F15" s="12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6" x14ac:dyDescent="0.2">
      <c r="A16" s="26"/>
      <c r="B16" s="10"/>
      <c r="C16" s="30" t="s">
        <v>3</v>
      </c>
      <c r="D16" s="31">
        <v>20000</v>
      </c>
      <c r="E16" s="17"/>
      <c r="F16" s="12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6" x14ac:dyDescent="0.2">
      <c r="A17" s="26"/>
      <c r="B17" s="10"/>
      <c r="C17" s="30" t="s">
        <v>5</v>
      </c>
      <c r="D17" s="31">
        <v>0</v>
      </c>
      <c r="E17" s="17"/>
      <c r="F17" s="12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x14ac:dyDescent="0.2">
      <c r="A18" s="26"/>
      <c r="B18" s="10"/>
      <c r="C18" s="30" t="s">
        <v>6</v>
      </c>
      <c r="D18" s="31">
        <v>0</v>
      </c>
      <c r="E18" s="17"/>
      <c r="F18" s="12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6" x14ac:dyDescent="0.2">
      <c r="A19" s="26"/>
      <c r="B19" s="10"/>
      <c r="C19" s="32" t="s">
        <v>7</v>
      </c>
      <c r="D19" s="33">
        <f>SUM(D15:D18)</f>
        <v>90000</v>
      </c>
      <c r="E19" s="17">
        <f>1/D$13*D19</f>
        <v>9.9999999999999992E-2</v>
      </c>
      <c r="F19" s="12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spans="1:26" x14ac:dyDescent="0.2">
      <c r="A20" s="26"/>
      <c r="B20" s="10"/>
      <c r="D20" s="16"/>
      <c r="F20" s="12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x14ac:dyDescent="0.2">
      <c r="A21" s="26"/>
      <c r="B21" s="10"/>
      <c r="C21" s="30" t="s">
        <v>17</v>
      </c>
      <c r="D21" s="31">
        <v>100000</v>
      </c>
      <c r="E21" s="18"/>
      <c r="F21" s="12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spans="1:26" x14ac:dyDescent="0.2">
      <c r="A22" s="26"/>
      <c r="B22" s="10"/>
      <c r="C22" s="30" t="s">
        <v>16</v>
      </c>
      <c r="D22" s="31">
        <v>0</v>
      </c>
      <c r="E22" s="18"/>
      <c r="F22" s="12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 spans="1:26" x14ac:dyDescent="0.2">
      <c r="A23" s="26"/>
      <c r="B23" s="10"/>
      <c r="C23" s="2" t="s">
        <v>19</v>
      </c>
      <c r="D23" s="3">
        <f>SUM(D21:D22)</f>
        <v>100000</v>
      </c>
      <c r="E23" s="18"/>
      <c r="F23" s="12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x14ac:dyDescent="0.2">
      <c r="A24" s="26"/>
      <c r="B24" s="10"/>
      <c r="C24" s="32" t="s">
        <v>18</v>
      </c>
      <c r="D24" s="33">
        <f>D23*90%</f>
        <v>90000</v>
      </c>
      <c r="F24" s="12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spans="1:26" x14ac:dyDescent="0.2">
      <c r="A25" s="26"/>
      <c r="B25" s="10"/>
      <c r="D25" s="16"/>
      <c r="F25" s="12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6" x14ac:dyDescent="0.2">
      <c r="A26" s="26"/>
      <c r="B26" s="10"/>
      <c r="C26" s="34" t="s">
        <v>20</v>
      </c>
      <c r="D26" s="35">
        <f>D13-D19</f>
        <v>810000</v>
      </c>
      <c r="E26" s="17">
        <f>1/D$13*D26</f>
        <v>0.89999999999999991</v>
      </c>
      <c r="F26" s="12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spans="1:26" x14ac:dyDescent="0.2">
      <c r="A27" s="26"/>
      <c r="B27" s="10"/>
      <c r="C27" s="2" t="s">
        <v>21</v>
      </c>
      <c r="D27" s="3">
        <f>D26-D24</f>
        <v>720000</v>
      </c>
      <c r="E27" s="17">
        <f t="shared" ref="E27" si="0">1/D$13*D27</f>
        <v>0.79999999999999993</v>
      </c>
      <c r="F27" s="12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 spans="1:26" x14ac:dyDescent="0.2">
      <c r="A28" s="26"/>
      <c r="B28" s="10"/>
      <c r="D28" s="16"/>
      <c r="F28" s="12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 spans="1:26" x14ac:dyDescent="0.2">
      <c r="A29" s="26"/>
      <c r="B29" s="10"/>
      <c r="C29" s="2" t="s">
        <v>8</v>
      </c>
      <c r="D29" s="3">
        <f>IF(E26&gt;66.67%, ROUND(D13*66.67%, -3), D26)</f>
        <v>600000</v>
      </c>
      <c r="E29" s="17">
        <f>1/D$13*D29</f>
        <v>0.66666666666666663</v>
      </c>
      <c r="F29" s="12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spans="1:26" x14ac:dyDescent="0.2">
      <c r="A30" s="26"/>
      <c r="B30" s="10"/>
      <c r="C30" s="2" t="s">
        <v>9</v>
      </c>
      <c r="D30" s="3">
        <f>D26-D29</f>
        <v>210000</v>
      </c>
      <c r="E30" s="17">
        <f>1/D$13*D30</f>
        <v>0.23333333333333331</v>
      </c>
      <c r="F30" s="12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spans="1:26" x14ac:dyDescent="0.2">
      <c r="A31" s="26"/>
      <c r="B31" s="10"/>
      <c r="D31" s="16"/>
      <c r="F31" s="12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 spans="1:26" s="5" customFormat="1" ht="25" customHeight="1" x14ac:dyDescent="0.2">
      <c r="A32" s="28"/>
      <c r="B32" s="13"/>
      <c r="C32" s="4" t="s">
        <v>10</v>
      </c>
      <c r="D32" s="19"/>
      <c r="F32" s="15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x14ac:dyDescent="0.2">
      <c r="A33" s="26"/>
      <c r="B33" s="10"/>
      <c r="C33" s="2" t="s">
        <v>11</v>
      </c>
      <c r="D33" s="3">
        <f>D26*E33</f>
        <v>40500</v>
      </c>
      <c r="E33" s="18">
        <v>0.05</v>
      </c>
      <c r="F33" s="12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</row>
    <row r="34" spans="1:26" x14ac:dyDescent="0.2">
      <c r="A34" s="26"/>
      <c r="B34" s="10"/>
      <c r="C34" s="2" t="s">
        <v>12</v>
      </c>
      <c r="D34" s="3">
        <f>IF(D21&gt;D30,0,D30-D21)/E34</f>
        <v>11000</v>
      </c>
      <c r="E34" s="20">
        <f>D8</f>
        <v>10</v>
      </c>
      <c r="F34" s="12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spans="1:26" x14ac:dyDescent="0.2">
      <c r="A35" s="26"/>
      <c r="B35" s="10"/>
      <c r="C35" s="2" t="s">
        <v>22</v>
      </c>
      <c r="D35" s="3">
        <f>D13*E35</f>
        <v>9000</v>
      </c>
      <c r="E35" s="18">
        <v>0.01</v>
      </c>
      <c r="F35" s="12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</row>
    <row r="36" spans="1:26" x14ac:dyDescent="0.2">
      <c r="A36" s="26"/>
      <c r="B36" s="10"/>
      <c r="C36" s="32" t="s">
        <v>24</v>
      </c>
      <c r="D36" s="33">
        <f>SUM(D33:D35)</f>
        <v>60500</v>
      </c>
      <c r="F36" s="12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</row>
    <row r="37" spans="1:26" x14ac:dyDescent="0.2">
      <c r="A37" s="26"/>
      <c r="B37" s="10"/>
      <c r="F37" s="12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</row>
    <row r="38" spans="1:26" x14ac:dyDescent="0.2">
      <c r="A38" s="26"/>
      <c r="B38" s="10"/>
      <c r="C38" s="30" t="s">
        <v>26</v>
      </c>
      <c r="D38" s="31">
        <v>90000</v>
      </c>
      <c r="F38" s="12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</row>
    <row r="39" spans="1:26" x14ac:dyDescent="0.2">
      <c r="A39" s="26"/>
      <c r="B39" s="10"/>
      <c r="C39" s="30" t="s">
        <v>25</v>
      </c>
      <c r="D39" s="31">
        <v>100000</v>
      </c>
      <c r="F39" s="12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</row>
    <row r="40" spans="1:26" x14ac:dyDescent="0.2">
      <c r="A40" s="26"/>
      <c r="B40" s="10"/>
      <c r="C40" s="30" t="s">
        <v>28</v>
      </c>
      <c r="D40" s="31">
        <v>0</v>
      </c>
      <c r="F40" s="12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</row>
    <row r="41" spans="1:26" x14ac:dyDescent="0.2">
      <c r="A41" s="26"/>
      <c r="B41" s="10"/>
      <c r="C41" s="30" t="s">
        <v>29</v>
      </c>
      <c r="D41" s="31">
        <v>0</v>
      </c>
      <c r="F41" s="12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</row>
    <row r="42" spans="1:26" x14ac:dyDescent="0.2">
      <c r="A42" s="26"/>
      <c r="B42" s="10"/>
      <c r="C42" s="32" t="s">
        <v>23</v>
      </c>
      <c r="D42" s="33">
        <f>D38+D39+D40-D41</f>
        <v>190000</v>
      </c>
      <c r="F42" s="12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</row>
    <row r="43" spans="1:26" x14ac:dyDescent="0.2">
      <c r="A43" s="26"/>
      <c r="B43" s="10"/>
      <c r="F43" s="12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</row>
    <row r="44" spans="1:26" x14ac:dyDescent="0.2">
      <c r="A44" s="26"/>
      <c r="B44" s="10"/>
      <c r="C44" t="s">
        <v>27</v>
      </c>
      <c r="D44" s="21">
        <f>1/D42*D36</f>
        <v>0.31842105263157894</v>
      </c>
      <c r="F44" s="12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</row>
    <row r="45" spans="1:26" ht="8" customHeight="1" thickBot="1" x14ac:dyDescent="0.25">
      <c r="A45" s="26"/>
      <c r="B45" s="22"/>
      <c r="C45" s="23"/>
      <c r="D45" s="24"/>
      <c r="E45" s="23"/>
      <c r="F45" s="25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</row>
    <row r="46" spans="1:26" ht="9" customHeight="1" x14ac:dyDescent="0.2">
      <c r="A46" s="26"/>
      <c r="B46" s="26"/>
      <c r="C46" s="26"/>
      <c r="D46" s="27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spans="1:26" x14ac:dyDescent="0.2">
      <c r="A47" s="26"/>
      <c r="B47" s="26"/>
      <c r="C47" s="26"/>
      <c r="D47" s="27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spans="1:26" x14ac:dyDescent="0.2">
      <c r="A48" s="26"/>
      <c r="B48" s="26"/>
      <c r="C48" s="26"/>
      <c r="D48" s="27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</row>
    <row r="49" spans="1:26" x14ac:dyDescent="0.2">
      <c r="A49" s="26"/>
      <c r="B49" s="26"/>
      <c r="C49" s="26"/>
      <c r="D49" s="27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</row>
    <row r="50" spans="1:26" x14ac:dyDescent="0.2">
      <c r="A50" s="26"/>
      <c r="B50" s="26"/>
      <c r="C50" s="26"/>
      <c r="D50" s="27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</row>
    <row r="51" spans="1:26" x14ac:dyDescent="0.2">
      <c r="A51" s="26"/>
      <c r="B51" s="26"/>
      <c r="C51" s="26"/>
      <c r="D51" s="27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</row>
    <row r="52" spans="1:26" x14ac:dyDescent="0.2">
      <c r="A52" s="26"/>
      <c r="B52" s="26"/>
      <c r="C52" s="26"/>
      <c r="D52" s="27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</row>
    <row r="53" spans="1:26" x14ac:dyDescent="0.2">
      <c r="A53" s="26"/>
      <c r="B53" s="26"/>
      <c r="C53" s="26"/>
      <c r="D53" s="27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</row>
    <row r="54" spans="1:26" x14ac:dyDescent="0.2">
      <c r="A54" s="26"/>
      <c r="B54" s="26"/>
      <c r="C54" s="26"/>
      <c r="D54" s="27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x14ac:dyDescent="0.2">
      <c r="A55" s="26"/>
      <c r="B55" s="26"/>
      <c r="C55" s="26"/>
      <c r="D55" s="27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</row>
    <row r="56" spans="1:26" x14ac:dyDescent="0.2">
      <c r="A56" s="26"/>
      <c r="B56" s="26"/>
      <c r="C56" s="26"/>
      <c r="D56" s="27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</row>
    <row r="57" spans="1:26" x14ac:dyDescent="0.2">
      <c r="A57" s="26"/>
      <c r="B57" s="26"/>
      <c r="C57" s="26"/>
      <c r="D57" s="27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</row>
    <row r="58" spans="1:26" x14ac:dyDescent="0.2">
      <c r="A58" s="26"/>
      <c r="B58" s="26"/>
      <c r="C58" s="26"/>
      <c r="D58" s="27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</row>
    <row r="59" spans="1:26" x14ac:dyDescent="0.2">
      <c r="A59" s="26"/>
      <c r="B59" s="26"/>
      <c r="C59" s="26"/>
      <c r="D59" s="27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</row>
    <row r="60" spans="1:26" x14ac:dyDescent="0.2">
      <c r="A60" s="26"/>
      <c r="B60" s="26"/>
      <c r="C60" s="26"/>
      <c r="D60" s="27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</row>
    <row r="61" spans="1:26" x14ac:dyDescent="0.2">
      <c r="A61" s="26"/>
      <c r="B61" s="26"/>
      <c r="C61" s="26"/>
      <c r="D61" s="27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</row>
    <row r="62" spans="1:26" x14ac:dyDescent="0.2">
      <c r="A62" s="26"/>
      <c r="B62" s="26"/>
      <c r="C62" s="26"/>
      <c r="D62" s="27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</row>
    <row r="63" spans="1:26" x14ac:dyDescent="0.2">
      <c r="A63" s="26"/>
      <c r="B63" s="26"/>
      <c r="C63" s="26"/>
      <c r="D63" s="27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</row>
    <row r="64" spans="1:26" x14ac:dyDescent="0.2">
      <c r="A64" s="26"/>
      <c r="B64" s="26"/>
      <c r="C64" s="26"/>
      <c r="D64" s="27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</row>
    <row r="65" spans="1:26" x14ac:dyDescent="0.2">
      <c r="A65" s="26"/>
      <c r="B65" s="26"/>
      <c r="C65" s="26"/>
      <c r="D65" s="27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</row>
    <row r="66" spans="1:26" x14ac:dyDescent="0.2">
      <c r="A66" s="26"/>
      <c r="B66" s="26"/>
      <c r="C66" s="26"/>
      <c r="D66" s="27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</row>
    <row r="67" spans="1:26" x14ac:dyDescent="0.2">
      <c r="A67" s="26"/>
      <c r="B67" s="26"/>
      <c r="C67" s="26"/>
      <c r="D67" s="27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</row>
    <row r="68" spans="1:26" x14ac:dyDescent="0.2">
      <c r="A68" s="26"/>
      <c r="B68" s="26"/>
      <c r="C68" s="26"/>
      <c r="D68" s="27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</row>
    <row r="69" spans="1:26" x14ac:dyDescent="0.2">
      <c r="A69" s="26"/>
      <c r="B69" s="26"/>
      <c r="C69" s="26"/>
      <c r="D69" s="27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</row>
    <row r="70" spans="1:26" x14ac:dyDescent="0.2">
      <c r="A70" s="26"/>
      <c r="B70" s="26"/>
      <c r="C70" s="26"/>
      <c r="D70" s="27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</row>
    <row r="71" spans="1:26" x14ac:dyDescent="0.2">
      <c r="A71" s="26"/>
      <c r="B71" s="26"/>
      <c r="C71" s="26"/>
      <c r="D71" s="27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</row>
    <row r="72" spans="1:26" x14ac:dyDescent="0.2">
      <c r="A72" s="26"/>
      <c r="B72" s="26"/>
      <c r="C72" s="26"/>
      <c r="D72" s="27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</row>
    <row r="73" spans="1:26" x14ac:dyDescent="0.2">
      <c r="A73" s="26"/>
      <c r="B73" s="26"/>
      <c r="C73" s="26"/>
      <c r="D73" s="27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</row>
    <row r="74" spans="1:26" x14ac:dyDescent="0.2">
      <c r="A74" s="26"/>
      <c r="B74" s="26"/>
      <c r="C74" s="26"/>
      <c r="D74" s="27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</row>
    <row r="75" spans="1:26" x14ac:dyDescent="0.2">
      <c r="A75" s="26"/>
      <c r="B75" s="26"/>
      <c r="C75" s="26"/>
      <c r="D75" s="27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</row>
    <row r="76" spans="1:26" x14ac:dyDescent="0.2">
      <c r="A76" s="26"/>
      <c r="B76" s="26"/>
      <c r="C76" s="26"/>
      <c r="D76" s="27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</row>
    <row r="77" spans="1:26" x14ac:dyDescent="0.2">
      <c r="A77" s="26"/>
      <c r="B77" s="26"/>
      <c r="C77" s="26"/>
      <c r="D77" s="27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</row>
    <row r="78" spans="1:26" x14ac:dyDescent="0.2">
      <c r="A78" s="26"/>
      <c r="B78" s="26"/>
      <c r="C78" s="26"/>
      <c r="D78" s="27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</row>
    <row r="79" spans="1:26" x14ac:dyDescent="0.2">
      <c r="A79" s="26"/>
      <c r="B79" s="26"/>
      <c r="C79" s="26"/>
      <c r="D79" s="27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</row>
    <row r="80" spans="1:26" x14ac:dyDescent="0.2">
      <c r="A80" s="26"/>
      <c r="B80" s="26"/>
      <c r="C80" s="26"/>
      <c r="D80" s="27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</row>
    <row r="81" spans="1:26" x14ac:dyDescent="0.2">
      <c r="A81" s="26"/>
      <c r="B81" s="26"/>
      <c r="C81" s="26"/>
      <c r="D81" s="27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</row>
    <row r="82" spans="1:26" x14ac:dyDescent="0.2">
      <c r="A82" s="26"/>
      <c r="B82" s="26"/>
      <c r="C82" s="26"/>
      <c r="D82" s="27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</row>
    <row r="83" spans="1:26" x14ac:dyDescent="0.2">
      <c r="A83" s="26"/>
      <c r="B83" s="26"/>
      <c r="C83" s="26"/>
      <c r="D83" s="27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</row>
    <row r="84" spans="1:26" x14ac:dyDescent="0.2">
      <c r="A84" s="26"/>
      <c r="B84" s="26"/>
      <c r="C84" s="26"/>
      <c r="D84" s="27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</row>
    <row r="85" spans="1:26" x14ac:dyDescent="0.2">
      <c r="A85" s="26"/>
      <c r="B85" s="26"/>
      <c r="C85" s="26"/>
      <c r="D85" s="27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</row>
    <row r="86" spans="1:26" x14ac:dyDescent="0.2">
      <c r="A86" s="26"/>
      <c r="B86" s="26"/>
      <c r="C86" s="26"/>
      <c r="D86" s="27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</row>
    <row r="87" spans="1:26" x14ac:dyDescent="0.2">
      <c r="A87" s="26"/>
      <c r="B87" s="26"/>
      <c r="C87" s="26"/>
      <c r="D87" s="27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</row>
    <row r="88" spans="1:26" x14ac:dyDescent="0.2">
      <c r="A88" s="26"/>
      <c r="B88" s="26"/>
      <c r="C88" s="26"/>
      <c r="D88" s="27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</row>
    <row r="89" spans="1:26" x14ac:dyDescent="0.2">
      <c r="A89" s="26"/>
      <c r="B89" s="26"/>
      <c r="C89" s="26"/>
      <c r="D89" s="27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</row>
    <row r="90" spans="1:26" x14ac:dyDescent="0.2">
      <c r="A90" s="26"/>
      <c r="B90" s="26"/>
      <c r="C90" s="26"/>
      <c r="D90" s="27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</row>
    <row r="91" spans="1:26" x14ac:dyDescent="0.2">
      <c r="A91" s="26"/>
      <c r="B91" s="26"/>
      <c r="C91" s="26"/>
      <c r="D91" s="27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</row>
    <row r="92" spans="1:26" x14ac:dyDescent="0.2">
      <c r="A92" s="26"/>
      <c r="B92" s="26"/>
      <c r="C92" s="26"/>
      <c r="D92" s="27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</row>
    <row r="93" spans="1:26" x14ac:dyDescent="0.2">
      <c r="A93" s="26"/>
      <c r="B93" s="26"/>
      <c r="C93" s="26"/>
      <c r="D93" s="27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</row>
    <row r="94" spans="1:26" x14ac:dyDescent="0.2">
      <c r="A94" s="26"/>
      <c r="B94" s="26"/>
      <c r="C94" s="26"/>
      <c r="D94" s="27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</row>
    <row r="95" spans="1:26" x14ac:dyDescent="0.2">
      <c r="A95" s="26"/>
      <c r="B95" s="26"/>
      <c r="C95" s="26"/>
      <c r="D95" s="27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</row>
    <row r="96" spans="1:26" x14ac:dyDescent="0.2">
      <c r="A96" s="26"/>
      <c r="B96" s="26"/>
      <c r="C96" s="26"/>
      <c r="D96" s="27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</row>
    <row r="97" spans="1:26" x14ac:dyDescent="0.2">
      <c r="A97" s="26"/>
      <c r="B97" s="26"/>
      <c r="C97" s="26"/>
      <c r="D97" s="27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</row>
    <row r="98" spans="1:26" x14ac:dyDescent="0.2">
      <c r="A98" s="26"/>
      <c r="B98" s="26"/>
      <c r="C98" s="26"/>
      <c r="D98" s="27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</row>
    <row r="99" spans="1:26" x14ac:dyDescent="0.2">
      <c r="A99" s="26"/>
      <c r="B99" s="26"/>
      <c r="C99" s="26"/>
      <c r="D99" s="27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</row>
    <row r="100" spans="1:26" x14ac:dyDescent="0.2">
      <c r="A100" s="26"/>
      <c r="B100" s="26"/>
      <c r="C100" s="26"/>
      <c r="D100" s="27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</row>
    <row r="101" spans="1:26" x14ac:dyDescent="0.2">
      <c r="A101" s="26"/>
      <c r="B101" s="26"/>
      <c r="C101" s="26"/>
      <c r="D101" s="27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</row>
    <row r="102" spans="1:26" x14ac:dyDescent="0.2">
      <c r="A102" s="26"/>
      <c r="B102" s="26"/>
      <c r="C102" s="26"/>
      <c r="D102" s="27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</row>
    <row r="103" spans="1:26" x14ac:dyDescent="0.2">
      <c r="A103" s="26"/>
      <c r="B103" s="26"/>
      <c r="C103" s="26"/>
      <c r="D103" s="27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</row>
    <row r="104" spans="1:26" x14ac:dyDescent="0.2">
      <c r="A104" s="26"/>
      <c r="B104" s="26"/>
      <c r="C104" s="26"/>
      <c r="D104" s="27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</row>
    <row r="105" spans="1:26" x14ac:dyDescent="0.2">
      <c r="A105" s="26"/>
      <c r="B105" s="26"/>
      <c r="C105" s="26"/>
      <c r="D105" s="27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</row>
    <row r="106" spans="1:26" x14ac:dyDescent="0.2">
      <c r="A106" s="26"/>
      <c r="B106" s="26"/>
      <c r="C106" s="26"/>
      <c r="D106" s="27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</row>
    <row r="107" spans="1:26" x14ac:dyDescent="0.2">
      <c r="A107" s="26"/>
      <c r="B107" s="26"/>
      <c r="C107" s="26"/>
      <c r="D107" s="27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</row>
    <row r="108" spans="1:26" x14ac:dyDescent="0.2">
      <c r="A108" s="26"/>
      <c r="B108" s="26"/>
      <c r="C108" s="26"/>
      <c r="D108" s="27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</row>
    <row r="109" spans="1:26" x14ac:dyDescent="0.2">
      <c r="A109" s="26"/>
      <c r="B109" s="26"/>
      <c r="C109" s="26"/>
      <c r="D109" s="27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</row>
    <row r="110" spans="1:26" x14ac:dyDescent="0.2">
      <c r="A110" s="26"/>
      <c r="B110" s="26"/>
      <c r="C110" s="26"/>
      <c r="D110" s="27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</row>
    <row r="111" spans="1:26" x14ac:dyDescent="0.2">
      <c r="A111" s="26"/>
      <c r="B111" s="26"/>
      <c r="C111" s="26"/>
      <c r="D111" s="27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</row>
    <row r="112" spans="1:26" x14ac:dyDescent="0.2">
      <c r="A112" s="26"/>
      <c r="B112" s="26"/>
      <c r="C112" s="26"/>
      <c r="D112" s="27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</row>
    <row r="113" spans="1:26" x14ac:dyDescent="0.2">
      <c r="A113" s="26"/>
      <c r="B113" s="26"/>
      <c r="C113" s="26"/>
      <c r="D113" s="27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</row>
    <row r="114" spans="1:26" x14ac:dyDescent="0.2">
      <c r="A114" s="26"/>
      <c r="B114" s="26"/>
      <c r="C114" s="26"/>
      <c r="D114" s="27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</row>
    <row r="115" spans="1:26" x14ac:dyDescent="0.2">
      <c r="A115" s="26"/>
      <c r="B115" s="26"/>
      <c r="C115" s="26"/>
      <c r="D115" s="27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</row>
    <row r="116" spans="1:26" x14ac:dyDescent="0.2">
      <c r="A116" s="26"/>
      <c r="B116" s="26"/>
      <c r="C116" s="26"/>
      <c r="D116" s="27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</row>
    <row r="117" spans="1:26" x14ac:dyDescent="0.2">
      <c r="A117" s="26"/>
      <c r="B117" s="26"/>
      <c r="C117" s="26"/>
      <c r="D117" s="27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</row>
    <row r="118" spans="1:26" x14ac:dyDescent="0.2">
      <c r="A118" s="26"/>
      <c r="B118" s="26"/>
      <c r="C118" s="26"/>
      <c r="D118" s="27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</row>
    <row r="119" spans="1:26" x14ac:dyDescent="0.2">
      <c r="A119" s="26"/>
      <c r="B119" s="26"/>
      <c r="C119" s="26"/>
      <c r="D119" s="27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</row>
    <row r="120" spans="1:26" x14ac:dyDescent="0.2">
      <c r="A120" s="26"/>
      <c r="B120" s="26"/>
      <c r="C120" s="26"/>
      <c r="D120" s="27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</row>
    <row r="121" spans="1:26" x14ac:dyDescent="0.2">
      <c r="A121" s="26"/>
      <c r="B121" s="26"/>
      <c r="C121" s="26"/>
      <c r="D121" s="27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</row>
    <row r="122" spans="1:26" x14ac:dyDescent="0.2">
      <c r="A122" s="26"/>
      <c r="B122" s="26"/>
      <c r="C122" s="26"/>
      <c r="D122" s="27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</row>
    <row r="123" spans="1:26" x14ac:dyDescent="0.2">
      <c r="A123" s="26"/>
      <c r="B123" s="26"/>
      <c r="C123" s="26"/>
      <c r="D123" s="27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</row>
    <row r="124" spans="1:26" x14ac:dyDescent="0.2">
      <c r="A124" s="26"/>
      <c r="B124" s="26"/>
      <c r="C124" s="26"/>
      <c r="D124" s="27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</row>
    <row r="125" spans="1:26" x14ac:dyDescent="0.2">
      <c r="A125" s="26"/>
      <c r="B125" s="26"/>
      <c r="C125" s="26"/>
      <c r="D125" s="27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</row>
    <row r="126" spans="1:26" x14ac:dyDescent="0.2">
      <c r="A126" s="26"/>
      <c r="B126" s="26"/>
      <c r="C126" s="26"/>
      <c r="D126" s="27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</row>
    <row r="127" spans="1:26" x14ac:dyDescent="0.2">
      <c r="A127" s="26"/>
      <c r="B127" s="26"/>
      <c r="C127" s="26"/>
      <c r="D127" s="27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</row>
    <row r="128" spans="1:26" x14ac:dyDescent="0.2">
      <c r="A128" s="26"/>
      <c r="B128" s="26"/>
      <c r="C128" s="26"/>
      <c r="D128" s="27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</row>
    <row r="129" spans="1:26" x14ac:dyDescent="0.2">
      <c r="A129" s="26"/>
      <c r="B129" s="26"/>
      <c r="C129" s="26"/>
      <c r="D129" s="27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</row>
    <row r="130" spans="1:26" x14ac:dyDescent="0.2">
      <c r="A130" s="26"/>
      <c r="B130" s="26"/>
      <c r="C130" s="26"/>
      <c r="D130" s="27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</row>
    <row r="131" spans="1:26" x14ac:dyDescent="0.2">
      <c r="A131" s="26"/>
      <c r="B131" s="26"/>
      <c r="C131" s="26"/>
      <c r="D131" s="27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</row>
    <row r="132" spans="1:26" x14ac:dyDescent="0.2">
      <c r="A132" s="26"/>
      <c r="B132" s="26"/>
      <c r="C132" s="26"/>
      <c r="D132" s="27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</row>
    <row r="133" spans="1:26" x14ac:dyDescent="0.2">
      <c r="A133" s="26"/>
      <c r="B133" s="26"/>
      <c r="C133" s="26"/>
      <c r="D133" s="27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</row>
    <row r="134" spans="1:26" x14ac:dyDescent="0.2">
      <c r="A134" s="26"/>
      <c r="B134" s="26"/>
      <c r="C134" s="26"/>
      <c r="D134" s="27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</row>
    <row r="135" spans="1:26" x14ac:dyDescent="0.2">
      <c r="A135" s="26"/>
      <c r="B135" s="26"/>
      <c r="C135" s="26"/>
      <c r="D135" s="27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</row>
    <row r="136" spans="1:26" x14ac:dyDescent="0.2">
      <c r="A136" s="26"/>
      <c r="B136" s="26"/>
      <c r="C136" s="26"/>
      <c r="D136" s="27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</row>
    <row r="137" spans="1:26" x14ac:dyDescent="0.2">
      <c r="A137" s="26"/>
      <c r="B137" s="26"/>
      <c r="C137" s="26"/>
      <c r="D137" s="27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</row>
    <row r="138" spans="1:26" x14ac:dyDescent="0.2">
      <c r="A138" s="26"/>
      <c r="B138" s="26"/>
      <c r="C138" s="26"/>
      <c r="D138" s="27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</row>
    <row r="139" spans="1:26" x14ac:dyDescent="0.2">
      <c r="A139" s="26"/>
      <c r="B139" s="26"/>
      <c r="C139" s="26"/>
      <c r="D139" s="27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</row>
    <row r="140" spans="1:26" x14ac:dyDescent="0.2">
      <c r="A140" s="26"/>
      <c r="B140" s="26"/>
      <c r="C140" s="26"/>
      <c r="D140" s="27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</row>
    <row r="141" spans="1:26" x14ac:dyDescent="0.2">
      <c r="A141" s="26"/>
      <c r="B141" s="26"/>
      <c r="C141" s="26"/>
      <c r="D141" s="27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</row>
    <row r="142" spans="1:26" x14ac:dyDescent="0.2">
      <c r="A142" s="26"/>
      <c r="B142" s="26"/>
      <c r="C142" s="26"/>
      <c r="D142" s="27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</row>
    <row r="143" spans="1:26" x14ac:dyDescent="0.2">
      <c r="A143" s="26"/>
      <c r="B143" s="26"/>
      <c r="C143" s="26"/>
      <c r="D143" s="27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</row>
    <row r="144" spans="1:26" x14ac:dyDescent="0.2">
      <c r="A144" s="26"/>
      <c r="B144" s="26"/>
      <c r="C144" s="26"/>
      <c r="D144" s="27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</row>
    <row r="145" spans="1:26" x14ac:dyDescent="0.2">
      <c r="A145" s="26"/>
      <c r="B145" s="26"/>
      <c r="C145" s="26"/>
      <c r="D145" s="27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</row>
    <row r="146" spans="1:26" x14ac:dyDescent="0.2">
      <c r="A146" s="26"/>
      <c r="B146" s="26"/>
      <c r="C146" s="26"/>
      <c r="D146" s="27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</row>
    <row r="147" spans="1:26" x14ac:dyDescent="0.2">
      <c r="A147" s="26"/>
      <c r="B147" s="26"/>
      <c r="C147" s="26"/>
      <c r="D147" s="27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</row>
    <row r="148" spans="1:26" x14ac:dyDescent="0.2">
      <c r="A148" s="26"/>
      <c r="B148" s="26"/>
      <c r="C148" s="26"/>
      <c r="D148" s="27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</row>
    <row r="149" spans="1:26" x14ac:dyDescent="0.2">
      <c r="A149" s="26"/>
      <c r="B149" s="26"/>
      <c r="C149" s="26"/>
      <c r="D149" s="27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</row>
  </sheetData>
  <conditionalFormatting sqref="D44">
    <cfRule type="expression" dxfId="8" priority="1">
      <formula>$D$44&gt;33.33%</formula>
    </cfRule>
    <cfRule type="expression" dxfId="7" priority="2">
      <formula>$E$44&lt;=33.33%</formula>
    </cfRule>
  </conditionalFormatting>
  <conditionalFormatting sqref="E26">
    <cfRule type="expression" dxfId="6" priority="16">
      <formula>$E$26&gt;80%</formula>
    </cfRule>
    <cfRule type="expression" dxfId="5" priority="17">
      <formula>$E$26&lt;=80%</formula>
    </cfRule>
  </conditionalFormatting>
  <conditionalFormatting sqref="E27">
    <cfRule type="expression" dxfId="4" priority="7">
      <formula>$E$27&lt;=80%</formula>
    </cfRule>
    <cfRule type="expression" dxfId="3" priority="15">
      <formula>$E$27&gt;80%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6F3E8-62A2-D54C-8EC8-8DCF8829313D}">
  <dimension ref="A1:Z147"/>
  <sheetViews>
    <sheetView showGridLines="0" topLeftCell="A12" zoomScale="170" zoomScaleNormal="170" workbookViewId="0">
      <selection activeCell="D34" sqref="D34"/>
    </sheetView>
  </sheetViews>
  <sheetFormatPr baseColWidth="10" defaultRowHeight="16" x14ac:dyDescent="0.2"/>
  <cols>
    <col min="1" max="1" width="1.33203125" customWidth="1"/>
    <col min="2" max="2" width="1.1640625" customWidth="1"/>
    <col min="3" max="3" width="42.83203125" customWidth="1"/>
    <col min="4" max="4" width="17.5" style="1" customWidth="1"/>
    <col min="5" max="5" width="24.33203125" customWidth="1"/>
    <col min="6" max="6" width="1.6640625" customWidth="1"/>
    <col min="7" max="7" width="1.5" customWidth="1"/>
  </cols>
  <sheetData>
    <row r="1" spans="1:26" ht="9" customHeight="1" thickBot="1" x14ac:dyDescent="0.25">
      <c r="A1" s="26"/>
      <c r="B1" s="26"/>
      <c r="C1" s="26"/>
      <c r="D1" s="27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</row>
    <row r="2" spans="1:26" ht="7" customHeight="1" x14ac:dyDescent="0.2">
      <c r="A2" s="26"/>
      <c r="B2" s="6"/>
      <c r="C2" s="8"/>
      <c r="D2" s="7"/>
      <c r="E2" s="8"/>
      <c r="F2" s="9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</row>
    <row r="3" spans="1:26" ht="26" x14ac:dyDescent="0.3">
      <c r="A3" s="26"/>
      <c r="B3" s="10"/>
      <c r="C3" s="11" t="s">
        <v>35</v>
      </c>
      <c r="F3" s="12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pans="1:26" ht="16" customHeight="1" x14ac:dyDescent="0.3">
      <c r="A4" s="26"/>
      <c r="B4" s="10"/>
      <c r="C4" s="11"/>
      <c r="F4" s="12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</row>
    <row r="5" spans="1:26" ht="25" customHeight="1" x14ac:dyDescent="0.2">
      <c r="A5" s="26"/>
      <c r="B5" s="10"/>
      <c r="C5" s="4" t="s">
        <v>13</v>
      </c>
      <c r="F5" s="12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</row>
    <row r="6" spans="1:26" ht="16" customHeight="1" x14ac:dyDescent="0.2">
      <c r="A6" s="26"/>
      <c r="B6" s="10"/>
      <c r="C6" s="30" t="s">
        <v>31</v>
      </c>
      <c r="D6" s="31">
        <v>40</v>
      </c>
      <c r="F6" s="12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6" ht="16" customHeight="1" x14ac:dyDescent="0.2">
      <c r="A7" s="26"/>
      <c r="B7" s="10"/>
      <c r="C7" s="2" t="s">
        <v>14</v>
      </c>
      <c r="D7" s="3">
        <f>65-D6</f>
        <v>25</v>
      </c>
      <c r="F7" s="12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6" ht="16" customHeight="1" x14ac:dyDescent="0.2">
      <c r="A8" s="26"/>
      <c r="B8" s="10"/>
      <c r="C8" s="2" t="s">
        <v>15</v>
      </c>
      <c r="D8" s="3">
        <f>IF(D7&lt;15,D7,15)</f>
        <v>15</v>
      </c>
      <c r="F8" s="12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1:26" x14ac:dyDescent="0.2">
      <c r="A9" s="26"/>
      <c r="B9" s="10"/>
      <c r="F9" s="12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</row>
    <row r="10" spans="1:26" s="5" customFormat="1" ht="25" customHeight="1" x14ac:dyDescent="0.2">
      <c r="A10" s="28"/>
      <c r="B10" s="13"/>
      <c r="C10" s="4" t="s">
        <v>1</v>
      </c>
      <c r="D10" s="14"/>
      <c r="F10" s="15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spans="1:26" x14ac:dyDescent="0.2">
      <c r="A11" s="26"/>
      <c r="B11" s="10"/>
      <c r="C11" s="30" t="s">
        <v>36</v>
      </c>
      <c r="D11" s="31">
        <v>800000</v>
      </c>
      <c r="F11" s="12"/>
      <c r="G11" s="26"/>
      <c r="H11" s="26"/>
      <c r="I11" s="29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6" x14ac:dyDescent="0.2">
      <c r="A12" s="26"/>
      <c r="B12" s="10"/>
      <c r="C12" s="30" t="s">
        <v>32</v>
      </c>
      <c r="D12" s="31">
        <v>200000</v>
      </c>
      <c r="F12" s="12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6" x14ac:dyDescent="0.2">
      <c r="A13" s="26"/>
      <c r="B13" s="10"/>
      <c r="C13" s="32" t="s">
        <v>37</v>
      </c>
      <c r="D13" s="33">
        <f>SUM(D11:D12)</f>
        <v>1000000</v>
      </c>
      <c r="F13" s="12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6" x14ac:dyDescent="0.2">
      <c r="A14" s="26"/>
      <c r="B14" s="10"/>
      <c r="D14"/>
      <c r="F14" s="12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6" x14ac:dyDescent="0.2">
      <c r="A15" s="26"/>
      <c r="B15" s="10"/>
      <c r="C15" s="32" t="s">
        <v>38</v>
      </c>
      <c r="D15" s="33">
        <f>D13*80%</f>
        <v>800000</v>
      </c>
      <c r="F15" s="12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6" x14ac:dyDescent="0.2">
      <c r="A16" s="26"/>
      <c r="B16" s="10"/>
      <c r="C16" s="30" t="s">
        <v>39</v>
      </c>
      <c r="D16" s="31">
        <v>600000</v>
      </c>
      <c r="F16" s="12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6" x14ac:dyDescent="0.2">
      <c r="A17" s="26"/>
      <c r="B17" s="10"/>
      <c r="C17" s="32" t="s">
        <v>40</v>
      </c>
      <c r="D17" s="33">
        <f>D15-D16</f>
        <v>200000</v>
      </c>
      <c r="F17" s="12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x14ac:dyDescent="0.2">
      <c r="A18" s="26"/>
      <c r="B18" s="10"/>
      <c r="D18"/>
      <c r="F18" s="12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6" x14ac:dyDescent="0.2">
      <c r="A19" s="26"/>
      <c r="B19" s="10"/>
      <c r="C19" s="30" t="s">
        <v>41</v>
      </c>
      <c r="D19" s="31">
        <v>300000</v>
      </c>
      <c r="F19" s="12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spans="1:26" x14ac:dyDescent="0.2">
      <c r="A20" s="26"/>
      <c r="B20" s="10"/>
      <c r="C20" s="32" t="s">
        <v>34</v>
      </c>
      <c r="D20" s="33">
        <f>IF(D17&gt;D19,0,D19-D17)</f>
        <v>100000</v>
      </c>
      <c r="F20" s="12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x14ac:dyDescent="0.2">
      <c r="A21" s="26"/>
      <c r="B21" s="10"/>
      <c r="D21"/>
      <c r="F21" s="12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spans="1:26" x14ac:dyDescent="0.2">
      <c r="A22" s="26"/>
      <c r="B22" s="10"/>
      <c r="C22" s="32" t="s">
        <v>42</v>
      </c>
      <c r="D22" s="33">
        <f>D16</f>
        <v>600000</v>
      </c>
      <c r="F22" s="12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 spans="1:26" x14ac:dyDescent="0.2">
      <c r="A23" s="26"/>
      <c r="B23" s="10"/>
      <c r="C23" s="32" t="s">
        <v>43</v>
      </c>
      <c r="D23" s="33">
        <f>D19-D20</f>
        <v>200000</v>
      </c>
      <c r="F23" s="12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x14ac:dyDescent="0.2">
      <c r="A24" s="26"/>
      <c r="B24" s="10"/>
      <c r="C24" s="32" t="s">
        <v>33</v>
      </c>
      <c r="D24" s="33">
        <f>D22+D23</f>
        <v>800000</v>
      </c>
      <c r="E24" s="17">
        <f>1/D13*D24</f>
        <v>0.79999999999999993</v>
      </c>
      <c r="F24" s="12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spans="1:26" x14ac:dyDescent="0.2">
      <c r="A25" s="26"/>
      <c r="B25" s="10"/>
      <c r="D25" s="16"/>
      <c r="F25" s="12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6" ht="3" customHeight="1" x14ac:dyDescent="0.2">
      <c r="A26" s="26"/>
      <c r="B26" s="10"/>
      <c r="D26" s="16"/>
      <c r="F26" s="12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spans="1:26" x14ac:dyDescent="0.2">
      <c r="A27" s="26"/>
      <c r="B27" s="10"/>
      <c r="C27" s="2" t="s">
        <v>8</v>
      </c>
      <c r="D27" s="3">
        <f>IF(E24&gt;66.67%, ROUND(D13*66.67%, -3), D24)</f>
        <v>667000</v>
      </c>
      <c r="E27" s="17">
        <f>1/D$13*D27</f>
        <v>0.66699999999999993</v>
      </c>
      <c r="F27" s="12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 spans="1:26" x14ac:dyDescent="0.2">
      <c r="A28" s="26"/>
      <c r="B28" s="10"/>
      <c r="C28" s="2" t="s">
        <v>9</v>
      </c>
      <c r="D28" s="3">
        <f>D24-D27</f>
        <v>133000</v>
      </c>
      <c r="E28" s="17">
        <f>1/D$13*D28</f>
        <v>0.13300000000000001</v>
      </c>
      <c r="F28" s="12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 spans="1:26" x14ac:dyDescent="0.2">
      <c r="A29" s="26"/>
      <c r="B29" s="10"/>
      <c r="D29" s="16"/>
      <c r="F29" s="12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spans="1:26" s="5" customFormat="1" ht="25" customHeight="1" x14ac:dyDescent="0.2">
      <c r="A30" s="28"/>
      <c r="B30" s="13"/>
      <c r="C30" s="4" t="s">
        <v>10</v>
      </c>
      <c r="D30" s="19"/>
      <c r="F30" s="15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x14ac:dyDescent="0.2">
      <c r="A31" s="26"/>
      <c r="B31" s="10"/>
      <c r="C31" s="2" t="s">
        <v>11</v>
      </c>
      <c r="D31" s="3">
        <f>D24*E31</f>
        <v>40000</v>
      </c>
      <c r="E31" s="18">
        <v>0.05</v>
      </c>
      <c r="F31" s="12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 spans="1:26" x14ac:dyDescent="0.2">
      <c r="A32" s="26"/>
      <c r="B32" s="10"/>
      <c r="C32" s="2" t="s">
        <v>12</v>
      </c>
      <c r="D32" s="3">
        <f>D28/E32</f>
        <v>8866.6666666666661</v>
      </c>
      <c r="E32" s="20">
        <f>D8</f>
        <v>15</v>
      </c>
      <c r="F32" s="12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 spans="1:26" x14ac:dyDescent="0.2">
      <c r="A33" s="26"/>
      <c r="B33" s="10"/>
      <c r="C33" s="2" t="s">
        <v>22</v>
      </c>
      <c r="D33" s="3">
        <f>D13*E33</f>
        <v>10000</v>
      </c>
      <c r="E33" s="18">
        <v>0.01</v>
      </c>
      <c r="F33" s="12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</row>
    <row r="34" spans="1:26" x14ac:dyDescent="0.2">
      <c r="A34" s="26"/>
      <c r="B34" s="10"/>
      <c r="C34" s="32" t="s">
        <v>24</v>
      </c>
      <c r="D34" s="33">
        <f>SUM(D31:D33)</f>
        <v>58866.666666666664</v>
      </c>
      <c r="F34" s="12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spans="1:26" x14ac:dyDescent="0.2">
      <c r="A35" s="26"/>
      <c r="B35" s="10"/>
      <c r="F35" s="12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</row>
    <row r="36" spans="1:26" x14ac:dyDescent="0.2">
      <c r="A36" s="26"/>
      <c r="B36" s="10"/>
      <c r="C36" s="30" t="s">
        <v>26</v>
      </c>
      <c r="D36" s="31">
        <v>90000</v>
      </c>
      <c r="F36" s="12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</row>
    <row r="37" spans="1:26" x14ac:dyDescent="0.2">
      <c r="A37" s="26"/>
      <c r="B37" s="10"/>
      <c r="C37" s="30" t="s">
        <v>25</v>
      </c>
      <c r="D37" s="31">
        <v>90000</v>
      </c>
      <c r="F37" s="12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</row>
    <row r="38" spans="1:26" x14ac:dyDescent="0.2">
      <c r="A38" s="26"/>
      <c r="B38" s="10"/>
      <c r="C38" s="30" t="s">
        <v>28</v>
      </c>
      <c r="D38" s="31">
        <v>0</v>
      </c>
      <c r="F38" s="12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</row>
    <row r="39" spans="1:26" x14ac:dyDescent="0.2">
      <c r="A39" s="26"/>
      <c r="B39" s="10"/>
      <c r="C39" s="30" t="s">
        <v>29</v>
      </c>
      <c r="D39" s="31">
        <v>0</v>
      </c>
      <c r="F39" s="12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</row>
    <row r="40" spans="1:26" x14ac:dyDescent="0.2">
      <c r="A40" s="26"/>
      <c r="B40" s="10"/>
      <c r="C40" s="32" t="s">
        <v>23</v>
      </c>
      <c r="D40" s="33">
        <f>D36+D37+D38-D39</f>
        <v>180000</v>
      </c>
      <c r="F40" s="12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</row>
    <row r="41" spans="1:26" x14ac:dyDescent="0.2">
      <c r="A41" s="26"/>
      <c r="B41" s="10"/>
      <c r="F41" s="12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</row>
    <row r="42" spans="1:26" x14ac:dyDescent="0.2">
      <c r="A42" s="26"/>
      <c r="B42" s="10"/>
      <c r="C42" t="s">
        <v>27</v>
      </c>
      <c r="D42" s="21">
        <f>1/D40*D34</f>
        <v>0.32703703703703701</v>
      </c>
      <c r="F42" s="12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</row>
    <row r="43" spans="1:26" ht="8" customHeight="1" thickBot="1" x14ac:dyDescent="0.25">
      <c r="A43" s="26"/>
      <c r="B43" s="22"/>
      <c r="C43" s="23"/>
      <c r="D43" s="24"/>
      <c r="E43" s="23"/>
      <c r="F43" s="25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</row>
    <row r="44" spans="1:26" ht="9" customHeight="1" x14ac:dyDescent="0.2">
      <c r="A44" s="26"/>
      <c r="B44" s="26"/>
      <c r="C44" s="26"/>
      <c r="D44" s="27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</row>
    <row r="45" spans="1:26" x14ac:dyDescent="0.2">
      <c r="A45" s="26"/>
      <c r="B45" s="26"/>
      <c r="C45" s="26"/>
      <c r="D45" s="27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</row>
    <row r="46" spans="1:26" x14ac:dyDescent="0.2">
      <c r="A46" s="26"/>
      <c r="B46" s="26"/>
      <c r="C46" s="26"/>
      <c r="D46" s="27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spans="1:26" x14ac:dyDescent="0.2">
      <c r="A47" s="26"/>
      <c r="B47" s="26"/>
      <c r="C47" s="26"/>
      <c r="D47" s="27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spans="1:26" x14ac:dyDescent="0.2">
      <c r="A48" s="26"/>
      <c r="B48" s="26"/>
      <c r="C48" s="26"/>
      <c r="D48" s="27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</row>
    <row r="49" spans="1:26" x14ac:dyDescent="0.2">
      <c r="A49" s="26"/>
      <c r="B49" s="26"/>
      <c r="C49" s="26"/>
      <c r="D49" s="27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</row>
    <row r="50" spans="1:26" x14ac:dyDescent="0.2">
      <c r="A50" s="26"/>
      <c r="B50" s="26"/>
      <c r="C50" s="26"/>
      <c r="D50" s="27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</row>
    <row r="51" spans="1:26" x14ac:dyDescent="0.2">
      <c r="A51" s="26"/>
      <c r="B51" s="26"/>
      <c r="C51" s="26"/>
      <c r="D51" s="27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</row>
    <row r="52" spans="1:26" x14ac:dyDescent="0.2">
      <c r="A52" s="26"/>
      <c r="B52" s="26"/>
      <c r="C52" s="26"/>
      <c r="D52" s="27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</row>
    <row r="53" spans="1:26" x14ac:dyDescent="0.2">
      <c r="A53" s="26"/>
      <c r="B53" s="26"/>
      <c r="C53" s="26"/>
      <c r="D53" s="27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</row>
    <row r="54" spans="1:26" x14ac:dyDescent="0.2">
      <c r="A54" s="26"/>
      <c r="B54" s="26"/>
      <c r="C54" s="26"/>
      <c r="D54" s="27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x14ac:dyDescent="0.2">
      <c r="A55" s="26"/>
      <c r="B55" s="26"/>
      <c r="C55" s="26"/>
      <c r="D55" s="27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</row>
    <row r="56" spans="1:26" x14ac:dyDescent="0.2">
      <c r="A56" s="26"/>
      <c r="B56" s="26"/>
      <c r="C56" s="26"/>
      <c r="D56" s="27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</row>
    <row r="57" spans="1:26" x14ac:dyDescent="0.2">
      <c r="A57" s="26"/>
      <c r="B57" s="26"/>
      <c r="C57" s="26"/>
      <c r="D57" s="27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</row>
    <row r="58" spans="1:26" x14ac:dyDescent="0.2">
      <c r="A58" s="26"/>
      <c r="B58" s="26"/>
      <c r="C58" s="26"/>
      <c r="D58" s="27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</row>
    <row r="59" spans="1:26" x14ac:dyDescent="0.2">
      <c r="A59" s="26"/>
      <c r="B59" s="26"/>
      <c r="C59" s="26"/>
      <c r="D59" s="27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</row>
    <row r="60" spans="1:26" x14ac:dyDescent="0.2">
      <c r="A60" s="26"/>
      <c r="B60" s="26"/>
      <c r="C60" s="26"/>
      <c r="D60" s="27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</row>
    <row r="61" spans="1:26" x14ac:dyDescent="0.2">
      <c r="A61" s="26"/>
      <c r="B61" s="26"/>
      <c r="C61" s="26"/>
      <c r="D61" s="27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</row>
    <row r="62" spans="1:26" x14ac:dyDescent="0.2">
      <c r="A62" s="26"/>
      <c r="B62" s="26"/>
      <c r="C62" s="26"/>
      <c r="D62" s="27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</row>
    <row r="63" spans="1:26" x14ac:dyDescent="0.2">
      <c r="A63" s="26"/>
      <c r="B63" s="26"/>
      <c r="C63" s="26"/>
      <c r="D63" s="27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</row>
    <row r="64" spans="1:26" x14ac:dyDescent="0.2">
      <c r="A64" s="26"/>
      <c r="B64" s="26"/>
      <c r="C64" s="26"/>
      <c r="D64" s="27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</row>
    <row r="65" spans="1:26" x14ac:dyDescent="0.2">
      <c r="A65" s="26"/>
      <c r="B65" s="26"/>
      <c r="C65" s="26"/>
      <c r="D65" s="27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</row>
    <row r="66" spans="1:26" x14ac:dyDescent="0.2">
      <c r="A66" s="26"/>
      <c r="B66" s="26"/>
      <c r="C66" s="26"/>
      <c r="D66" s="27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</row>
    <row r="67" spans="1:26" x14ac:dyDescent="0.2">
      <c r="A67" s="26"/>
      <c r="B67" s="26"/>
      <c r="C67" s="26"/>
      <c r="D67" s="27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</row>
    <row r="68" spans="1:26" x14ac:dyDescent="0.2">
      <c r="A68" s="26"/>
      <c r="B68" s="26"/>
      <c r="C68" s="26"/>
      <c r="D68" s="27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</row>
    <row r="69" spans="1:26" x14ac:dyDescent="0.2">
      <c r="A69" s="26"/>
      <c r="B69" s="26"/>
      <c r="C69" s="26"/>
      <c r="D69" s="27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</row>
    <row r="70" spans="1:26" x14ac:dyDescent="0.2">
      <c r="A70" s="26"/>
      <c r="B70" s="26"/>
      <c r="C70" s="26"/>
      <c r="D70" s="27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</row>
    <row r="71" spans="1:26" x14ac:dyDescent="0.2">
      <c r="A71" s="26"/>
      <c r="B71" s="26"/>
      <c r="C71" s="26"/>
      <c r="D71" s="27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</row>
    <row r="72" spans="1:26" x14ac:dyDescent="0.2">
      <c r="A72" s="26"/>
      <c r="B72" s="26"/>
      <c r="C72" s="26"/>
      <c r="D72" s="27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</row>
    <row r="73" spans="1:26" x14ac:dyDescent="0.2">
      <c r="A73" s="26"/>
      <c r="B73" s="26"/>
      <c r="C73" s="26"/>
      <c r="D73" s="27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</row>
    <row r="74" spans="1:26" x14ac:dyDescent="0.2">
      <c r="A74" s="26"/>
      <c r="B74" s="26"/>
      <c r="C74" s="26"/>
      <c r="D74" s="27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</row>
    <row r="75" spans="1:26" x14ac:dyDescent="0.2">
      <c r="A75" s="26"/>
      <c r="B75" s="26"/>
      <c r="C75" s="26"/>
      <c r="D75" s="27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</row>
    <row r="76" spans="1:26" x14ac:dyDescent="0.2">
      <c r="A76" s="26"/>
      <c r="B76" s="26"/>
      <c r="C76" s="26"/>
      <c r="D76" s="27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</row>
    <row r="77" spans="1:26" x14ac:dyDescent="0.2">
      <c r="A77" s="26"/>
      <c r="B77" s="26"/>
      <c r="C77" s="26"/>
      <c r="D77" s="27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</row>
    <row r="78" spans="1:26" x14ac:dyDescent="0.2">
      <c r="A78" s="26"/>
      <c r="B78" s="26"/>
      <c r="C78" s="26"/>
      <c r="D78" s="27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</row>
    <row r="79" spans="1:26" x14ac:dyDescent="0.2">
      <c r="A79" s="26"/>
      <c r="B79" s="26"/>
      <c r="C79" s="26"/>
      <c r="D79" s="27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</row>
    <row r="80" spans="1:26" x14ac:dyDescent="0.2">
      <c r="A80" s="26"/>
      <c r="B80" s="26"/>
      <c r="C80" s="26"/>
      <c r="D80" s="27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</row>
    <row r="81" spans="1:26" x14ac:dyDescent="0.2">
      <c r="A81" s="26"/>
      <c r="B81" s="26"/>
      <c r="C81" s="26"/>
      <c r="D81" s="27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</row>
    <row r="82" spans="1:26" x14ac:dyDescent="0.2">
      <c r="A82" s="26"/>
      <c r="B82" s="26"/>
      <c r="C82" s="26"/>
      <c r="D82" s="27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</row>
    <row r="83" spans="1:26" x14ac:dyDescent="0.2">
      <c r="A83" s="26"/>
      <c r="B83" s="26"/>
      <c r="C83" s="26"/>
      <c r="D83" s="27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</row>
    <row r="84" spans="1:26" x14ac:dyDescent="0.2">
      <c r="A84" s="26"/>
      <c r="B84" s="26"/>
      <c r="C84" s="26"/>
      <c r="D84" s="27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</row>
    <row r="85" spans="1:26" x14ac:dyDescent="0.2">
      <c r="A85" s="26"/>
      <c r="B85" s="26"/>
      <c r="C85" s="26"/>
      <c r="D85" s="27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</row>
    <row r="86" spans="1:26" x14ac:dyDescent="0.2">
      <c r="A86" s="26"/>
      <c r="B86" s="26"/>
      <c r="C86" s="26"/>
      <c r="D86" s="27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</row>
    <row r="87" spans="1:26" x14ac:dyDescent="0.2">
      <c r="A87" s="26"/>
      <c r="B87" s="26"/>
      <c r="C87" s="26"/>
      <c r="D87" s="27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</row>
    <row r="88" spans="1:26" x14ac:dyDescent="0.2">
      <c r="A88" s="26"/>
      <c r="B88" s="26"/>
      <c r="C88" s="26"/>
      <c r="D88" s="27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</row>
    <row r="89" spans="1:26" x14ac:dyDescent="0.2">
      <c r="A89" s="26"/>
      <c r="B89" s="26"/>
      <c r="C89" s="26"/>
      <c r="D89" s="27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</row>
    <row r="90" spans="1:26" x14ac:dyDescent="0.2">
      <c r="A90" s="26"/>
      <c r="B90" s="26"/>
      <c r="C90" s="26"/>
      <c r="D90" s="27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</row>
    <row r="91" spans="1:26" x14ac:dyDescent="0.2">
      <c r="A91" s="26"/>
      <c r="B91" s="26"/>
      <c r="C91" s="26"/>
      <c r="D91" s="27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</row>
    <row r="92" spans="1:26" x14ac:dyDescent="0.2">
      <c r="A92" s="26"/>
      <c r="B92" s="26"/>
      <c r="C92" s="26"/>
      <c r="D92" s="27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</row>
    <row r="93" spans="1:26" x14ac:dyDescent="0.2">
      <c r="A93" s="26"/>
      <c r="B93" s="26"/>
      <c r="C93" s="26"/>
      <c r="D93" s="27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</row>
    <row r="94" spans="1:26" x14ac:dyDescent="0.2">
      <c r="A94" s="26"/>
      <c r="B94" s="26"/>
      <c r="C94" s="26"/>
      <c r="D94" s="27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</row>
    <row r="95" spans="1:26" x14ac:dyDescent="0.2">
      <c r="A95" s="26"/>
      <c r="B95" s="26"/>
      <c r="C95" s="26"/>
      <c r="D95" s="27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</row>
    <row r="96" spans="1:26" x14ac:dyDescent="0.2">
      <c r="A96" s="26"/>
      <c r="B96" s="26"/>
      <c r="C96" s="26"/>
      <c r="D96" s="27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</row>
    <row r="97" spans="1:26" x14ac:dyDescent="0.2">
      <c r="A97" s="26"/>
      <c r="B97" s="26"/>
      <c r="C97" s="26"/>
      <c r="D97" s="27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</row>
    <row r="98" spans="1:26" x14ac:dyDescent="0.2">
      <c r="A98" s="26"/>
      <c r="B98" s="26"/>
      <c r="C98" s="26"/>
      <c r="D98" s="27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</row>
    <row r="99" spans="1:26" x14ac:dyDescent="0.2">
      <c r="A99" s="26"/>
      <c r="B99" s="26"/>
      <c r="C99" s="26"/>
      <c r="D99" s="27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</row>
    <row r="100" spans="1:26" x14ac:dyDescent="0.2">
      <c r="A100" s="26"/>
      <c r="B100" s="26"/>
      <c r="C100" s="26"/>
      <c r="D100" s="27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</row>
    <row r="101" spans="1:26" x14ac:dyDescent="0.2">
      <c r="A101" s="26"/>
      <c r="B101" s="26"/>
      <c r="C101" s="26"/>
      <c r="D101" s="27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</row>
    <row r="102" spans="1:26" x14ac:dyDescent="0.2">
      <c r="A102" s="26"/>
      <c r="B102" s="26"/>
      <c r="C102" s="26"/>
      <c r="D102" s="27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</row>
    <row r="103" spans="1:26" x14ac:dyDescent="0.2">
      <c r="A103" s="26"/>
      <c r="B103" s="26"/>
      <c r="C103" s="26"/>
      <c r="D103" s="27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</row>
    <row r="104" spans="1:26" x14ac:dyDescent="0.2">
      <c r="A104" s="26"/>
      <c r="B104" s="26"/>
      <c r="C104" s="26"/>
      <c r="D104" s="27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</row>
    <row r="105" spans="1:26" x14ac:dyDescent="0.2">
      <c r="A105" s="26"/>
      <c r="B105" s="26"/>
      <c r="C105" s="26"/>
      <c r="D105" s="27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</row>
    <row r="106" spans="1:26" x14ac:dyDescent="0.2">
      <c r="A106" s="26"/>
      <c r="B106" s="26"/>
      <c r="C106" s="26"/>
      <c r="D106" s="27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</row>
    <row r="107" spans="1:26" x14ac:dyDescent="0.2">
      <c r="A107" s="26"/>
      <c r="B107" s="26"/>
      <c r="C107" s="26"/>
      <c r="D107" s="27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</row>
    <row r="108" spans="1:26" x14ac:dyDescent="0.2">
      <c r="A108" s="26"/>
      <c r="B108" s="26"/>
      <c r="C108" s="26"/>
      <c r="D108" s="27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</row>
    <row r="109" spans="1:26" x14ac:dyDescent="0.2">
      <c r="A109" s="26"/>
      <c r="B109" s="26"/>
      <c r="C109" s="26"/>
      <c r="D109" s="27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</row>
    <row r="110" spans="1:26" x14ac:dyDescent="0.2">
      <c r="A110" s="26"/>
      <c r="B110" s="26"/>
      <c r="C110" s="26"/>
      <c r="D110" s="27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</row>
    <row r="111" spans="1:26" x14ac:dyDescent="0.2">
      <c r="A111" s="26"/>
      <c r="B111" s="26"/>
      <c r="C111" s="26"/>
      <c r="D111" s="27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</row>
    <row r="112" spans="1:26" x14ac:dyDescent="0.2">
      <c r="A112" s="26"/>
      <c r="B112" s="26"/>
      <c r="C112" s="26"/>
      <c r="D112" s="27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</row>
    <row r="113" spans="1:26" x14ac:dyDescent="0.2">
      <c r="A113" s="26"/>
      <c r="B113" s="26"/>
      <c r="C113" s="26"/>
      <c r="D113" s="27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</row>
    <row r="114" spans="1:26" x14ac:dyDescent="0.2">
      <c r="A114" s="26"/>
      <c r="B114" s="26"/>
      <c r="C114" s="26"/>
      <c r="D114" s="27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</row>
    <row r="115" spans="1:26" x14ac:dyDescent="0.2">
      <c r="A115" s="26"/>
      <c r="B115" s="26"/>
      <c r="C115" s="26"/>
      <c r="D115" s="27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</row>
    <row r="116" spans="1:26" x14ac:dyDescent="0.2">
      <c r="A116" s="26"/>
      <c r="B116" s="26"/>
      <c r="C116" s="26"/>
      <c r="D116" s="27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</row>
    <row r="117" spans="1:26" x14ac:dyDescent="0.2">
      <c r="A117" s="26"/>
      <c r="B117" s="26"/>
      <c r="C117" s="26"/>
      <c r="D117" s="27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</row>
    <row r="118" spans="1:26" x14ac:dyDescent="0.2">
      <c r="A118" s="26"/>
      <c r="B118" s="26"/>
      <c r="C118" s="26"/>
      <c r="D118" s="27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</row>
    <row r="119" spans="1:26" x14ac:dyDescent="0.2">
      <c r="A119" s="26"/>
      <c r="B119" s="26"/>
      <c r="C119" s="26"/>
      <c r="D119" s="27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</row>
    <row r="120" spans="1:26" x14ac:dyDescent="0.2">
      <c r="A120" s="26"/>
      <c r="B120" s="26"/>
      <c r="C120" s="26"/>
      <c r="D120" s="27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</row>
    <row r="121" spans="1:26" x14ac:dyDescent="0.2">
      <c r="A121" s="26"/>
      <c r="B121" s="26"/>
      <c r="C121" s="26"/>
      <c r="D121" s="27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</row>
    <row r="122" spans="1:26" x14ac:dyDescent="0.2">
      <c r="A122" s="26"/>
      <c r="B122" s="26"/>
      <c r="C122" s="26"/>
      <c r="D122" s="27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</row>
    <row r="123" spans="1:26" x14ac:dyDescent="0.2">
      <c r="A123" s="26"/>
      <c r="B123" s="26"/>
      <c r="C123" s="26"/>
      <c r="D123" s="27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</row>
    <row r="124" spans="1:26" x14ac:dyDescent="0.2">
      <c r="A124" s="26"/>
      <c r="B124" s="26"/>
      <c r="C124" s="26"/>
      <c r="D124" s="27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</row>
    <row r="125" spans="1:26" x14ac:dyDescent="0.2">
      <c r="A125" s="26"/>
      <c r="B125" s="26"/>
      <c r="C125" s="26"/>
      <c r="D125" s="27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</row>
    <row r="126" spans="1:26" x14ac:dyDescent="0.2">
      <c r="A126" s="26"/>
      <c r="B126" s="26"/>
      <c r="C126" s="26"/>
      <c r="D126" s="27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</row>
    <row r="127" spans="1:26" x14ac:dyDescent="0.2">
      <c r="A127" s="26"/>
      <c r="B127" s="26"/>
      <c r="C127" s="26"/>
      <c r="D127" s="27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</row>
    <row r="128" spans="1:26" x14ac:dyDescent="0.2">
      <c r="A128" s="26"/>
      <c r="B128" s="26"/>
      <c r="C128" s="26"/>
      <c r="D128" s="27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</row>
    <row r="129" spans="1:26" x14ac:dyDescent="0.2">
      <c r="A129" s="26"/>
      <c r="B129" s="26"/>
      <c r="C129" s="26"/>
      <c r="D129" s="27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</row>
    <row r="130" spans="1:26" x14ac:dyDescent="0.2">
      <c r="A130" s="26"/>
      <c r="B130" s="26"/>
      <c r="C130" s="26"/>
      <c r="D130" s="27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</row>
    <row r="131" spans="1:26" x14ac:dyDescent="0.2">
      <c r="A131" s="26"/>
      <c r="B131" s="26"/>
      <c r="C131" s="26"/>
      <c r="D131" s="27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</row>
    <row r="132" spans="1:26" x14ac:dyDescent="0.2">
      <c r="A132" s="26"/>
      <c r="B132" s="26"/>
      <c r="C132" s="26"/>
      <c r="D132" s="27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</row>
    <row r="133" spans="1:26" x14ac:dyDescent="0.2">
      <c r="A133" s="26"/>
      <c r="B133" s="26"/>
      <c r="C133" s="26"/>
      <c r="D133" s="27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</row>
    <row r="134" spans="1:26" x14ac:dyDescent="0.2">
      <c r="A134" s="26"/>
      <c r="B134" s="26"/>
      <c r="C134" s="26"/>
      <c r="D134" s="27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</row>
    <row r="135" spans="1:26" x14ac:dyDescent="0.2">
      <c r="A135" s="26"/>
      <c r="B135" s="26"/>
      <c r="C135" s="26"/>
      <c r="D135" s="27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</row>
    <row r="136" spans="1:26" x14ac:dyDescent="0.2">
      <c r="A136" s="26"/>
      <c r="B136" s="26"/>
      <c r="C136" s="26"/>
      <c r="D136" s="27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</row>
    <row r="137" spans="1:26" x14ac:dyDescent="0.2">
      <c r="A137" s="26"/>
      <c r="B137" s="26"/>
      <c r="C137" s="26"/>
      <c r="D137" s="27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</row>
    <row r="138" spans="1:26" x14ac:dyDescent="0.2">
      <c r="A138" s="26"/>
      <c r="B138" s="26"/>
      <c r="C138" s="26"/>
      <c r="D138" s="27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</row>
    <row r="139" spans="1:26" x14ac:dyDescent="0.2">
      <c r="A139" s="26"/>
      <c r="B139" s="26"/>
      <c r="C139" s="26"/>
      <c r="D139" s="27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</row>
    <row r="140" spans="1:26" x14ac:dyDescent="0.2">
      <c r="A140" s="26"/>
      <c r="B140" s="26"/>
      <c r="C140" s="26"/>
      <c r="D140" s="27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</row>
    <row r="141" spans="1:26" x14ac:dyDescent="0.2">
      <c r="A141" s="26"/>
      <c r="B141" s="26"/>
      <c r="C141" s="26"/>
      <c r="D141" s="27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</row>
    <row r="142" spans="1:26" x14ac:dyDescent="0.2">
      <c r="A142" s="26"/>
      <c r="B142" s="26"/>
      <c r="C142" s="26"/>
      <c r="D142" s="27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</row>
    <row r="143" spans="1:26" x14ac:dyDescent="0.2">
      <c r="A143" s="26"/>
      <c r="B143" s="26"/>
      <c r="C143" s="26"/>
      <c r="D143" s="27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</row>
    <row r="144" spans="1:26" x14ac:dyDescent="0.2">
      <c r="A144" s="26"/>
      <c r="B144" s="26"/>
      <c r="C144" s="26"/>
      <c r="D144" s="27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</row>
    <row r="145" spans="1:26" x14ac:dyDescent="0.2">
      <c r="A145" s="26"/>
      <c r="B145" s="26"/>
      <c r="C145" s="26"/>
      <c r="D145" s="27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</row>
    <row r="146" spans="1:26" x14ac:dyDescent="0.2">
      <c r="A146" s="26"/>
      <c r="B146" s="26"/>
      <c r="C146" s="26"/>
      <c r="D146" s="27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</row>
    <row r="147" spans="1:26" x14ac:dyDescent="0.2">
      <c r="A147" s="26"/>
      <c r="B147" s="26"/>
      <c r="C147" s="26"/>
      <c r="D147" s="27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</row>
  </sheetData>
  <conditionalFormatting sqref="D42">
    <cfRule type="expression" dxfId="2" priority="1" stopIfTrue="1">
      <formula>$D$42&gt;33.33%</formula>
    </cfRule>
    <cfRule type="expression" dxfId="1" priority="2" stopIfTrue="1">
      <formula>$E$42&lt;=33.33%</formula>
    </cfRule>
  </conditionalFormatting>
  <conditionalFormatting sqref="E24">
    <cfRule type="cellIs" dxfId="0" priority="7" operator="greaterThan">
      <formula>0.8</formula>
    </cfRule>
  </conditionalFormatting>
  <pageMargins left="0.7" right="0.7" top="0.78740157499999996" bottom="0.78740157499999996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Tragbarkeit</vt:lpstr>
      <vt:lpstr>Aufstockung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Office-Benutzer</dc:creator>
  <cp:lastModifiedBy>Jonas Akermann</cp:lastModifiedBy>
  <dcterms:created xsi:type="dcterms:W3CDTF">2022-06-28T12:10:31Z</dcterms:created>
  <dcterms:modified xsi:type="dcterms:W3CDTF">2025-09-22T15:52:41Z</dcterms:modified>
</cp:coreProperties>
</file>